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2_общая структура\Бизнес-планирование\Факт\Сайт\2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" i="1" l="1"/>
  <c r="AJ10" i="1"/>
  <c r="AJ9" i="1"/>
  <c r="AJ8" i="1"/>
  <c r="AJ7" i="1"/>
  <c r="AJ6" i="1"/>
  <c r="AI12" i="1" l="1"/>
  <c r="AI10" i="1"/>
  <c r="AI9" i="1"/>
  <c r="AI8" i="1"/>
  <c r="AI7" i="1"/>
  <c r="AI6" i="1"/>
  <c r="AI11" i="1"/>
  <c r="AI13" i="1" s="1"/>
  <c r="AJ11" i="1"/>
  <c r="AJ13" i="1" s="1"/>
  <c r="AH9" i="1" l="1"/>
  <c r="AH12" i="1" l="1"/>
  <c r="AH10" i="1"/>
  <c r="AH7" i="1"/>
  <c r="AG12" i="1" l="1"/>
  <c r="AG10" i="1"/>
  <c r="AG11" i="1" s="1"/>
  <c r="AG9" i="1"/>
  <c r="AG8" i="1"/>
  <c r="AG7" i="1"/>
  <c r="AG6" i="1"/>
  <c r="AF12" i="1" l="1"/>
  <c r="AF10" i="1"/>
  <c r="AF9" i="1"/>
  <c r="AF8" i="1"/>
  <c r="AF7" i="1"/>
  <c r="AF6" i="1"/>
  <c r="AG13" i="1" l="1"/>
  <c r="AF11" i="1"/>
  <c r="AF13" i="1" s="1"/>
  <c r="AE12" i="1"/>
  <c r="AE10" i="1"/>
  <c r="AE9" i="1"/>
  <c r="AE8" i="1"/>
  <c r="AE7" i="1"/>
  <c r="AE6" i="1"/>
  <c r="AE11" i="1" l="1"/>
  <c r="AE13" i="1" s="1"/>
  <c r="AD12" i="1"/>
  <c r="AD8" i="1"/>
  <c r="AD11" i="1" s="1"/>
  <c r="AD13" i="1" s="1"/>
  <c r="AD10" i="1"/>
  <c r="AD9" i="1"/>
  <c r="AD7" i="1"/>
  <c r="AD6" i="1"/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  <c r="AH6" i="1" l="1"/>
  <c r="AH8" i="1"/>
  <c r="AH11" i="1" s="1"/>
  <c r="AH13" i="1" s="1"/>
</calcChain>
</file>

<file path=xl/sharedStrings.xml><?xml version="1.0" encoding="utf-8"?>
<sst xmlns="http://schemas.openxmlformats.org/spreadsheetml/2006/main" count="45" uniqueCount="45">
  <si>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</si>
  <si>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</si>
  <si>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</si>
  <si>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</si>
  <si>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</si>
  <si>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</si>
  <si>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</si>
  <si>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</si>
  <si>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</si>
  <si>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</si>
  <si>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</si>
  <si>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</si>
  <si>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</si>
  <si>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</si>
  <si>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</si>
  <si>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</si>
  <si>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</si>
  <si>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</si>
  <si>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</si>
  <si>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</si>
  <si>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</si>
  <si>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</si>
  <si>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</si>
  <si>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</si>
  <si>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</si>
  <si>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</si>
  <si>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</si>
  <si>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</si>
  <si>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</si>
  <si>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</si>
  <si>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</si>
  <si>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</si>
  <si>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</si>
  <si>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</si>
  <si>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</si>
  <si>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</si>
  <si>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</si>
  <si>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</si>
  <si>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</si>
  <si>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</si>
  <si>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4 квартал 2021 года факт</t>
  </si>
  <si>
    <t>1 квартал 2022 года факт</t>
  </si>
  <si>
    <t>Прогноз финансовых результатов на 3 квартал 2022 года</t>
  </si>
  <si>
    <t>3 квартал 2022 года прогноз</t>
  </si>
  <si>
    <t>2 квартал 2022 года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</si>
</sst>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6;&#1086;&#1089;&#1089;&#1077;&#1090;&#1080;%20&#1070;&#1075;_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1;&#1080;&#1079;&#1085;&#1077;&#1089;-&#1087;&#1083;&#1072;&#1085;%20&#1056;&#1086;&#1089;&#1089;&#1077;&#1090;&#1080;%20&#1070;&#1075;%202022-2026%2010.1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15">
          <cell r="R15">
            <v>25652404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0.10845409189021225</v>
          </cell>
        </row>
      </sheetData>
      <sheetData sheetId="22">
        <row r="47">
          <cell r="G47">
            <v>23729790.141005803</v>
          </cell>
        </row>
      </sheetData>
      <sheetData sheetId="23">
        <row r="29">
          <cell r="H29">
            <v>2273.3859580382887</v>
          </cell>
        </row>
      </sheetData>
      <sheetData sheetId="24"/>
      <sheetData sheetId="25">
        <row r="46">
          <cell r="R46">
            <v>442185.33220479998</v>
          </cell>
        </row>
      </sheetData>
      <sheetData sheetId="26">
        <row r="11">
          <cell r="H11">
            <v>14167</v>
          </cell>
        </row>
      </sheetData>
      <sheetData sheetId="27">
        <row r="12">
          <cell r="G12">
            <v>37969175.871301785</v>
          </cell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>
        <row r="16">
          <cell r="G16">
            <v>7063805.6780000003</v>
          </cell>
        </row>
      </sheetData>
      <sheetData sheetId="29">
        <row r="376">
          <cell r="H376">
            <v>173.36088000000001</v>
          </cell>
        </row>
      </sheetData>
      <sheetData sheetId="30">
        <row r="12">
          <cell r="H12">
            <v>40240187.740005672</v>
          </cell>
        </row>
      </sheetData>
      <sheetData sheetId="31"/>
      <sheetData sheetId="32">
        <row r="14">
          <cell r="H14">
            <v>984</v>
          </cell>
        </row>
      </sheetData>
      <sheetData sheetId="33">
        <row r="13">
          <cell r="I13">
            <v>6280514.068</v>
          </cell>
        </row>
      </sheetData>
      <sheetData sheetId="34">
        <row r="21">
          <cell r="N2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>
        <row r="3">
          <cell r="B3" t="str">
            <v>ПАО «Россети»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2">
          <cell r="Y22">
            <v>1155536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G18">
            <v>8.6422890745636111E-2</v>
          </cell>
        </row>
      </sheetData>
      <sheetData sheetId="21">
        <row r="47">
          <cell r="G47">
            <v>23085669.648272093</v>
          </cell>
        </row>
      </sheetData>
      <sheetData sheetId="22">
        <row r="11">
          <cell r="L11">
            <v>7688.8647170000004</v>
          </cell>
        </row>
      </sheetData>
      <sheetData sheetId="23"/>
      <sheetData sheetId="24">
        <row r="46">
          <cell r="R46">
            <v>152184.00000000012</v>
          </cell>
        </row>
      </sheetData>
      <sheetData sheetId="25">
        <row r="11">
          <cell r="H11">
            <v>14261</v>
          </cell>
        </row>
      </sheetData>
      <sheetData sheetId="26">
        <row r="12">
          <cell r="G12">
            <v>38885983.400180422</v>
          </cell>
          <cell r="V12">
            <v>9696910.4010438919</v>
          </cell>
        </row>
        <row r="18">
          <cell r="V18">
            <v>-8156932.1779999994</v>
          </cell>
        </row>
        <row r="24">
          <cell r="V24">
            <v>1539978.2230438916</v>
          </cell>
        </row>
        <row r="30">
          <cell r="V30">
            <v>-6616.3820400000004</v>
          </cell>
        </row>
        <row r="31">
          <cell r="V31">
            <v>-187274.47600000002</v>
          </cell>
        </row>
        <row r="33">
          <cell r="V33">
            <v>89568.147519999999</v>
          </cell>
        </row>
        <row r="34">
          <cell r="V34">
            <v>-401391.50884000002</v>
          </cell>
        </row>
        <row r="35">
          <cell r="V35">
            <v>157.61914000000002</v>
          </cell>
        </row>
        <row r="36">
          <cell r="V36">
            <v>458698.19035999989</v>
          </cell>
        </row>
        <row r="38">
          <cell r="V38">
            <v>-573903.71771</v>
          </cell>
        </row>
        <row r="45">
          <cell r="V45">
            <v>-254035.10308999996</v>
          </cell>
        </row>
      </sheetData>
      <sheetData sheetId="27">
        <row r="16">
          <cell r="G16">
            <v>7034578.9579999996</v>
          </cell>
        </row>
      </sheetData>
      <sheetData sheetId="28">
        <row r="376">
          <cell r="H376">
            <v>186.11412999999999</v>
          </cell>
        </row>
      </sheetData>
      <sheetData sheetId="29">
        <row r="12">
          <cell r="H12">
            <v>40649081.054419085</v>
          </cell>
        </row>
      </sheetData>
      <sheetData sheetId="30"/>
      <sheetData sheetId="31">
        <row r="14">
          <cell r="H14">
            <v>27110</v>
          </cell>
        </row>
      </sheetData>
      <sheetData sheetId="32">
        <row r="62">
          <cell r="J62">
            <v>0</v>
          </cell>
        </row>
      </sheetData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>
        <row r="17">
          <cell r="R17">
            <v>11557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0">
          <cell r="Y50">
            <v>443</v>
          </cell>
        </row>
      </sheetData>
      <sheetData sheetId="8" refreshError="1"/>
      <sheetData sheetId="9">
        <row r="86">
          <cell r="CN86">
            <v>468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2">
          <cell r="N12">
            <v>10511113.174446583</v>
          </cell>
          <cell r="X12">
            <v>10182296.462515675</v>
          </cell>
        </row>
        <row r="18">
          <cell r="X18">
            <v>-8743314.7829999998</v>
          </cell>
        </row>
        <row r="24">
          <cell r="X24">
            <v>1438981.6795156721</v>
          </cell>
        </row>
        <row r="30">
          <cell r="X30">
            <v>-33199.672810000004</v>
          </cell>
        </row>
        <row r="31">
          <cell r="X31">
            <v>-176222.57000000004</v>
          </cell>
        </row>
        <row r="33">
          <cell r="X33">
            <v>90277.907279999999</v>
          </cell>
        </row>
        <row r="34">
          <cell r="X34">
            <v>-431867.79116999998</v>
          </cell>
        </row>
        <row r="35">
          <cell r="X35">
            <v>0</v>
          </cell>
        </row>
        <row r="36">
          <cell r="X36">
            <v>1025644.52731</v>
          </cell>
        </row>
        <row r="38">
          <cell r="X38">
            <v>-1174167.7241500001</v>
          </cell>
        </row>
        <row r="45">
          <cell r="X45">
            <v>-22405.333850000112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4">
          <cell r="H14">
            <v>27110</v>
          </cell>
        </row>
      </sheetData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T26">
            <v>0.17548641261926728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2">
          <cell r="Z12">
            <v>11337662.629136112</v>
          </cell>
        </row>
        <row r="18">
          <cell r="Z18">
            <v>-10099340.318999998</v>
          </cell>
        </row>
        <row r="24">
          <cell r="Z24">
            <v>1238322.3101361108</v>
          </cell>
        </row>
        <row r="30">
          <cell r="Z30">
            <v>-39946.525129999995</v>
          </cell>
        </row>
        <row r="31">
          <cell r="Z31">
            <v>-321745.74099999998</v>
          </cell>
        </row>
        <row r="33">
          <cell r="Z33">
            <v>110442.59790000001</v>
          </cell>
        </row>
        <row r="34">
          <cell r="Z34">
            <v>-450551.95259</v>
          </cell>
        </row>
        <row r="35">
          <cell r="Z35">
            <v>0</v>
          </cell>
        </row>
        <row r="36">
          <cell r="Z36">
            <v>1255222.0483599997</v>
          </cell>
        </row>
        <row r="38">
          <cell r="Z38">
            <v>-1498887.39536</v>
          </cell>
        </row>
        <row r="45">
          <cell r="Z45">
            <v>-214167.10066000005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79">
          <cell r="T79">
            <v>52094008.268597692</v>
          </cell>
        </row>
      </sheetData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T25">
            <v>5.517607756811304E-2</v>
          </cell>
        </row>
      </sheetData>
      <sheetData sheetId="22">
        <row r="184">
          <cell r="J184">
            <v>5493.9715370000004</v>
          </cell>
        </row>
      </sheetData>
      <sheetData sheetId="23">
        <row r="11">
          <cell r="J11">
            <v>7867.6458460000003</v>
          </cell>
        </row>
      </sheetData>
      <sheetData sheetId="24"/>
      <sheetData sheetId="25"/>
      <sheetData sheetId="26"/>
      <sheetData sheetId="27"/>
      <sheetData sheetId="28">
        <row r="12">
          <cell r="U12">
            <v>10668166.282790923</v>
          </cell>
        </row>
        <row r="18">
          <cell r="U18">
            <v>-9015117.1466099992</v>
          </cell>
        </row>
        <row r="24">
          <cell r="U24">
            <v>1653049.1361809259</v>
          </cell>
        </row>
        <row r="33">
          <cell r="T33">
            <v>116533.30344999999</v>
          </cell>
        </row>
        <row r="34">
          <cell r="T34">
            <v>-585844.70481000002</v>
          </cell>
        </row>
        <row r="35">
          <cell r="T35">
            <v>0</v>
          </cell>
        </row>
        <row r="36">
          <cell r="T36">
            <v>267042.52724999998</v>
          </cell>
        </row>
        <row r="38">
          <cell r="T38">
            <v>-616120.82147999993</v>
          </cell>
        </row>
        <row r="45">
          <cell r="U45">
            <v>-139896.93150999999</v>
          </cell>
        </row>
        <row r="126">
          <cell r="U126">
            <v>-31118.499589999999</v>
          </cell>
        </row>
        <row r="127">
          <cell r="U127">
            <v>-185071.44061000002</v>
          </cell>
        </row>
      </sheetData>
      <sheetData sheetId="29">
        <row r="225">
          <cell r="T225">
            <v>9015117.1466100011</v>
          </cell>
        </row>
      </sheetData>
      <sheetData sheetId="30"/>
      <sheetData sheetId="31"/>
      <sheetData sheetId="32"/>
      <sheetData sheetId="33"/>
      <sheetData sheetId="34">
        <row r="79">
          <cell r="T79">
            <v>45282031.191829711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2">
          <cell r="L12">
            <v>10379859.093267685</v>
          </cell>
        </row>
        <row r="18">
          <cell r="L18">
            <v>-9197512.4802100006</v>
          </cell>
        </row>
        <row r="24">
          <cell r="L24">
            <v>1182346.6130576839</v>
          </cell>
        </row>
        <row r="30">
          <cell r="L30">
            <v>-36859.887899999994</v>
          </cell>
        </row>
        <row r="31">
          <cell r="L31">
            <v>-218590.95995999998</v>
          </cell>
        </row>
        <row r="33">
          <cell r="L33">
            <v>83723.327160000001</v>
          </cell>
        </row>
        <row r="34">
          <cell r="L34">
            <v>-708709.23594000004</v>
          </cell>
        </row>
        <row r="35">
          <cell r="L35">
            <v>0</v>
          </cell>
        </row>
        <row r="36">
          <cell r="L36">
            <v>80730.75334000001</v>
          </cell>
        </row>
        <row r="38">
          <cell r="L38">
            <v>-406868.93874000001</v>
          </cell>
        </row>
        <row r="45">
          <cell r="L45">
            <v>-39036.160472598509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V12">
            <v>9548277.7453318462</v>
          </cell>
        </row>
        <row r="18">
          <cell r="V18">
            <v>-8214100.2596399998</v>
          </cell>
        </row>
        <row r="24">
          <cell r="V24">
            <v>1334177.4856918463</v>
          </cell>
        </row>
        <row r="33">
          <cell r="V33">
            <v>184949.48866999999</v>
          </cell>
        </row>
        <row r="34">
          <cell r="V34">
            <v>-733815.98918999988</v>
          </cell>
        </row>
        <row r="35">
          <cell r="T35">
            <v>0</v>
          </cell>
        </row>
        <row r="36">
          <cell r="V36">
            <v>393425.88398999989</v>
          </cell>
        </row>
        <row r="38">
          <cell r="V38">
            <v>-788552.43025999994</v>
          </cell>
        </row>
        <row r="45">
          <cell r="V45">
            <v>-77611.241380000021</v>
          </cell>
        </row>
        <row r="126">
          <cell r="V126">
            <v>-32297.733680000005</v>
          </cell>
        </row>
        <row r="127">
          <cell r="V127">
            <v>-188456.09925999996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3"/>
  <sheetViews>
    <sheetView tabSelected="1" view="pageBreakPreview" zoomScale="60" zoomScaleNormal="100" workbookViewId="0">
      <pane xSplit="2" ySplit="5" topLeftCell="X6" activePane="bottomRight" state="frozen"/>
      <selection pane="topRight" activeCell="C1" sqref="C1"/>
      <selection pane="bottomLeft" activeCell="A6" sqref="A6"/>
      <selection pane="bottomRight" activeCell="AJ13" sqref="AJ13"/>
    </sheetView>
  </sheetViews>
  <sheetFormatPr defaultRowHeight="15.75" customHeight="1" x14ac:dyDescent="0.3"/>
  <cols>
    <col min="1" max="1" width="0" hidden="1" customWidth="1"/>
    <col min="2" max="2" width="44.109375" customWidth="1"/>
    <col min="3" max="24" width="16.6640625" hidden="1" customWidth="1"/>
    <col min="25" max="27" width="16.6640625" customWidth="1"/>
    <col min="28" max="28" width="17" customWidth="1"/>
    <col min="29" max="30" width="16.5546875" customWidth="1"/>
    <col min="31" max="31" width="15.21875" customWidth="1"/>
    <col min="32" max="32" width="15.5546875" customWidth="1"/>
    <col min="33" max="35" width="17" customWidth="1"/>
    <col min="36" max="36" width="14.77734375" customWidth="1"/>
    <col min="37" max="37" width="12.77734375" customWidth="1"/>
  </cols>
  <sheetData>
    <row r="2" spans="2:37" ht="15.75" customHeight="1" x14ac:dyDescent="0.35">
      <c r="B2" s="1" t="s">
        <v>42</v>
      </c>
      <c r="T2" s="7"/>
    </row>
    <row r="3" spans="2:37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7" ht="15.75" customHeight="1" x14ac:dyDescent="0.3">
      <c r="AA4" t="s">
        <v>11</v>
      </c>
    </row>
    <row r="5" spans="2:37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41</v>
      </c>
      <c r="AI5" s="3" t="s">
        <v>44</v>
      </c>
      <c r="AJ5" s="3" t="s">
        <v>43</v>
      </c>
    </row>
    <row r="6" spans="2:37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'[16]8.ОФР'!$X$12</f>
        <v>10182296.462515675</v>
      </c>
      <c r="AG6" s="5">
        <f>'[17]8.ОФР'!$Z$12</f>
        <v>11337662.629136112</v>
      </c>
      <c r="AH6" s="5">
        <f>'[18]8.ОФР'!$U$12</f>
        <v>10668166.282790923</v>
      </c>
      <c r="AI6" s="5">
        <f>'[20]8.ОФР'!$V$12</f>
        <v>9548277.7453318462</v>
      </c>
      <c r="AJ6" s="5">
        <f>'[19]8.ОФР'!$L$12</f>
        <v>10379859.093267685</v>
      </c>
    </row>
    <row r="7" spans="2:37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'[16]8.ОФР'!$X$18*-1</f>
        <v>8743314.7829999998</v>
      </c>
      <c r="AG7" s="5">
        <f>'[17]8.ОФР'!$Z$18*-1</f>
        <v>10099340.318999998</v>
      </c>
      <c r="AH7" s="5">
        <f>'[18]8.ОФР'!$U$18*-1</f>
        <v>9015117.1466099992</v>
      </c>
      <c r="AI7" s="5">
        <f>'[20]8.ОФР'!$V$18*-1</f>
        <v>8214100.2596399998</v>
      </c>
      <c r="AJ7" s="5">
        <f>'[19]8.ОФР'!$L$18*-1</f>
        <v>9197512.4802100006</v>
      </c>
    </row>
    <row r="8" spans="2:37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'[16]8.ОФР'!$X$24</f>
        <v>1438981.6795156721</v>
      </c>
      <c r="AG8" s="5">
        <f>'[17]8.ОФР'!$Z$24</f>
        <v>1238322.3101361108</v>
      </c>
      <c r="AH8" s="5">
        <f>'[18]8.ОФР'!$U$24</f>
        <v>1653049.1361809259</v>
      </c>
      <c r="AI8" s="5">
        <f>'[20]8.ОФР'!$V$24</f>
        <v>1334177.4856918463</v>
      </c>
      <c r="AJ8" s="5">
        <f>'[19]8.ОФР'!$L$24</f>
        <v>1182346.6130576839</v>
      </c>
      <c r="AK8" s="7"/>
    </row>
    <row r="9" spans="2:37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('[16]8.ОФР'!$X$30+'[16]8.ОФР'!$X$31)*-1</f>
        <v>209422.24281000003</v>
      </c>
      <c r="AG9" s="5">
        <f>('[17]8.ОФР'!$Z$30+'[17]8.ОФР'!$Z$31)*-1</f>
        <v>361692.26613</v>
      </c>
      <c r="AH9" s="5">
        <f>('[18]8.ОФР'!$U$126+'[18]8.ОФР'!$U$127)*-1</f>
        <v>216189.94020000001</v>
      </c>
      <c r="AI9" s="5">
        <f>('[20]8.ОФР'!$V$126+'[20]8.ОФР'!$V$127)*-1</f>
        <v>220753.83293999996</v>
      </c>
      <c r="AJ9" s="5">
        <f>('[19]8.ОФР'!$L$30+'[19]8.ОФР'!$L$31)*-1</f>
        <v>255450.84785999998</v>
      </c>
    </row>
    <row r="10" spans="2:37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'[16]8.ОФР'!$X$33+'[16]8.ОФР'!$X$34+'[16]8.ОФР'!$X$35+'[16]8.ОФР'!$X$36+'[16]8.ОФР'!$X$38</f>
        <v>-490113.08073000005</v>
      </c>
      <c r="AG10" s="5">
        <f>'[17]8.ОФР'!$Z$33+'[17]8.ОФР'!$Z$34+'[17]8.ОФР'!$Z$35+'[17]8.ОФР'!$Z$36+'[17]8.ОФР'!$Z$35+'[17]8.ОФР'!$Z$38</f>
        <v>-583774.70169000025</v>
      </c>
      <c r="AH10" s="5">
        <f>'[18]8.ОФР'!$T$33+'[18]8.ОФР'!$T$34+'[18]8.ОФР'!$T$35+'[18]8.ОФР'!$T$36+'[18]8.ОФР'!$T$38</f>
        <v>-818389.6955899999</v>
      </c>
      <c r="AI10" s="5">
        <f>'[20]8.ОФР'!$V$33+'[20]8.ОФР'!$V$34+'[20]8.ОФР'!$T$35+'[20]8.ОФР'!$V$36+'[20]8.ОФР'!$V$38</f>
        <v>-943993.04678999993</v>
      </c>
      <c r="AJ10" s="5">
        <f>'[19]8.ОФР'!$L$33+'[19]8.ОФР'!$L$34+'[19]8.ОФР'!$L$35+'[19]8.ОФР'!$L$36+'[19]8.ОФР'!$L$38</f>
        <v>-951124.09418000001</v>
      </c>
    </row>
    <row r="11" spans="2:37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" si="7">AE8-AE9+AE10</f>
        <v>919216.09547389136</v>
      </c>
      <c r="AF11" s="5">
        <f>AF8-AF9+AF10</f>
        <v>739446.35597567214</v>
      </c>
      <c r="AG11" s="5">
        <f>AG8-AG9+AG10</f>
        <v>292855.3423161105</v>
      </c>
      <c r="AH11" s="5">
        <f>AH8-AH9+AH10</f>
        <v>618469.50039092591</v>
      </c>
      <c r="AI11" s="5">
        <f>AI8-AI9+AI10</f>
        <v>169430.60596184654</v>
      </c>
      <c r="AJ11" s="5">
        <f>AJ8-AJ9+AJ10</f>
        <v>-24228.328982316074</v>
      </c>
    </row>
    <row r="12" spans="2:37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'[16]8.ОФР'!$X$45*-1</f>
        <v>22405.333850000112</v>
      </c>
      <c r="AG12" s="5">
        <f>'[17]8.ОФР'!$Z$45*-1</f>
        <v>214167.10066000005</v>
      </c>
      <c r="AH12" s="5">
        <f>'[18]8.ОФР'!$U$45*-1</f>
        <v>139896.93150999999</v>
      </c>
      <c r="AI12" s="5">
        <f>'[20]8.ОФР'!$V$45*-1</f>
        <v>77611.241380000021</v>
      </c>
      <c r="AJ12" s="5">
        <f>'[19]8.ОФР'!$L$45*-1</f>
        <v>39036.160472598509</v>
      </c>
    </row>
    <row r="13" spans="2:37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8">(N11-N12)</f>
        <v>22722.589169354003</v>
      </c>
      <c r="O13" s="5">
        <f t="shared" si="8"/>
        <v>3597.8935998957604</v>
      </c>
      <c r="P13" s="5">
        <f t="shared" ref="P13:Q13" si="9">(P11-P12)</f>
        <v>1482315.8072363201</v>
      </c>
      <c r="Q13" s="5">
        <f t="shared" si="9"/>
        <v>-997197.91379164858</v>
      </c>
      <c r="R13" s="5">
        <f t="shared" ref="R13:V13" si="10">(R11-R12)</f>
        <v>441679.6708897092</v>
      </c>
      <c r="S13" s="5">
        <f t="shared" si="10"/>
        <v>522342.75250481075</v>
      </c>
      <c r="T13" s="5">
        <f t="shared" si="10"/>
        <v>149831.27521877104</v>
      </c>
      <c r="U13" s="5">
        <f t="shared" si="10"/>
        <v>7857.160373460254</v>
      </c>
      <c r="V13" s="5">
        <f t="shared" si="10"/>
        <v>1017659.4793093811</v>
      </c>
      <c r="W13" s="5">
        <f t="shared" ref="W13:X13" si="11">(W11-W12)</f>
        <v>-100456.14443617914</v>
      </c>
      <c r="X13" s="5">
        <f t="shared" si="11"/>
        <v>-408878.1867602712</v>
      </c>
      <c r="Y13" s="5">
        <f t="shared" ref="Y13:AA13" si="12">(Y11-Y12)</f>
        <v>-3706785.2773363278</v>
      </c>
      <c r="Z13" s="5">
        <f t="shared" ref="Z13" si="13">(Z11-Z12)</f>
        <v>261731.8864435103</v>
      </c>
      <c r="AA13" s="5">
        <f t="shared" si="12"/>
        <v>-458049.25654332223</v>
      </c>
      <c r="AB13" s="5">
        <f t="shared" ref="AB13" si="14">(AB11-AB12)</f>
        <v>-393371.50951671187</v>
      </c>
      <c r="AC13" s="5">
        <f t="shared" ref="AC13" si="15">(AC11-AC12)</f>
        <v>380246.74301360978</v>
      </c>
      <c r="AD13" s="5">
        <f t="shared" ref="AD13:AE13" si="16">(AD11-AD12)</f>
        <v>607477.85283650074</v>
      </c>
      <c r="AE13" s="5">
        <f t="shared" si="16"/>
        <v>665180.99238389137</v>
      </c>
      <c r="AF13" s="5">
        <f t="shared" ref="AF13:AG13" si="17">(AF11-AF12)</f>
        <v>717041.02212567208</v>
      </c>
      <c r="AG13" s="5">
        <f t="shared" si="17"/>
        <v>78688.241656110447</v>
      </c>
      <c r="AH13" s="5">
        <f t="shared" ref="AH13:AI13" si="18">(AH11-AH12)</f>
        <v>478572.56888092589</v>
      </c>
      <c r="AI13" s="5">
        <f t="shared" ref="AI13" si="19">(AI11-AI12)</f>
        <v>91819.364581846516</v>
      </c>
      <c r="AJ13" s="5">
        <f t="shared" ref="AJ13" si="20">(AJ11-AJ12)</f>
        <v>-63264.489454914583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2022-08-22T08:46:20Z</dcterms:modified>
</cp:coreProperties>
</file>